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E:\UNIVERSIDAD DEL CAUCA 2020\4. AULA VIRTUAL SUPERVISOR\CONVOCATORIA 033 DEL 2020 AULA VIRTUAL\"/>
    </mc:Choice>
  </mc:AlternateContent>
  <xr:revisionPtr revIDLastSave="0" documentId="13_ncr:1_{670BF8F2-C19E-404F-B2F0-DEA590D7AC53}" xr6:coauthVersionLast="45" xr6:coauthVersionMax="45" xr10:uidLastSave="{00000000-0000-0000-0000-000000000000}"/>
  <bookViews>
    <workbookView xWindow="-120" yWindow="-120" windowWidth="20640" windowHeight="11160" xr2:uid="{00000000-000D-0000-FFFF-FFFF00000000}"/>
  </bookViews>
  <sheets>
    <sheet name="Anexo B" sheetId="1" r:id="rId1"/>
  </sheets>
  <calcPr calcId="181029"/>
  <extLst>
    <ext uri="GoogleSheetsCustomDataVersion1">
      <go:sheetsCustomData xmlns:go="http://customooxmlschemas.google.com/" r:id="rId5" roundtripDataSignature="AMtx7mjN8Uy6BaUYB/BzKVqBloZuv6acEQ=="/>
    </ext>
  </extLst>
</workbook>
</file>

<file path=xl/calcChain.xml><?xml version="1.0" encoding="utf-8"?>
<calcChain xmlns="http://schemas.openxmlformats.org/spreadsheetml/2006/main">
  <c r="F64" i="1" l="1"/>
  <c r="F63" i="1"/>
  <c r="F62" i="1" s="1"/>
  <c r="A63" i="1"/>
  <c r="A64" i="1" s="1"/>
  <c r="F61" i="1"/>
  <c r="F60" i="1" s="1"/>
  <c r="A61" i="1"/>
  <c r="F59" i="1"/>
  <c r="F58" i="1"/>
  <c r="D57" i="1"/>
  <c r="F57" i="1" s="1"/>
  <c r="F56" i="1" s="1"/>
  <c r="A57" i="1"/>
  <c r="A58" i="1" s="1"/>
  <c r="A59" i="1" s="1"/>
  <c r="F55" i="1"/>
  <c r="F54" i="1"/>
  <c r="F53" i="1"/>
  <c r="F52" i="1"/>
  <c r="F51" i="1"/>
  <c r="F50" i="1"/>
  <c r="A50" i="1"/>
  <c r="A51" i="1" s="1"/>
  <c r="A52" i="1" s="1"/>
  <c r="A53" i="1" s="1"/>
  <c r="A54" i="1" s="1"/>
  <c r="A55" i="1" s="1"/>
  <c r="F48" i="1"/>
  <c r="D47" i="1"/>
  <c r="F47" i="1" s="1"/>
  <c r="F46" i="1"/>
  <c r="D45" i="1"/>
  <c r="F45" i="1" s="1"/>
  <c r="F44" i="1"/>
  <c r="F43" i="1"/>
  <c r="A43" i="1"/>
  <c r="A44" i="1" s="1"/>
  <c r="A45" i="1" s="1"/>
  <c r="A46" i="1" s="1"/>
  <c r="A47" i="1" s="1"/>
  <c r="A48" i="1" s="1"/>
  <c r="F41" i="1"/>
  <c r="F40" i="1"/>
  <c r="F39" i="1"/>
  <c r="F38" i="1"/>
  <c r="F37" i="1"/>
  <c r="F36" i="1"/>
  <c r="F35" i="1"/>
  <c r="F34" i="1"/>
  <c r="F33" i="1"/>
  <c r="F32" i="1"/>
  <c r="F31" i="1"/>
  <c r="F30" i="1"/>
  <c r="F29" i="1"/>
  <c r="F28" i="1"/>
  <c r="F27" i="1"/>
  <c r="F26" i="1"/>
  <c r="F25" i="1"/>
  <c r="F24" i="1"/>
  <c r="F23" i="1"/>
  <c r="F22" i="1"/>
  <c r="F21" i="1"/>
  <c r="F20" i="1"/>
  <c r="A20" i="1"/>
  <c r="A21" i="1" s="1"/>
  <c r="A22" i="1" s="1"/>
  <c r="A23" i="1" s="1"/>
  <c r="A24" i="1" s="1"/>
  <c r="A25" i="1" s="1"/>
  <c r="A26" i="1" s="1"/>
  <c r="A27" i="1" s="1"/>
  <c r="A28" i="1" s="1"/>
  <c r="A29" i="1" s="1"/>
  <c r="A30" i="1" s="1"/>
  <c r="A31" i="1" s="1"/>
  <c r="A32" i="1" s="1"/>
  <c r="A33" i="1" s="1"/>
  <c r="A34" i="1" s="1"/>
  <c r="A35" i="1" s="1"/>
  <c r="A36" i="1" s="1"/>
  <c r="A37" i="1" s="1"/>
  <c r="A38" i="1" s="1"/>
  <c r="A39" i="1" s="1"/>
  <c r="A40" i="1" s="1"/>
  <c r="A41" i="1" s="1"/>
  <c r="F18" i="1"/>
  <c r="F17" i="1"/>
  <c r="F16" i="1"/>
  <c r="F15" i="1"/>
  <c r="F14" i="1"/>
  <c r="A14" i="1"/>
  <c r="A15" i="1" s="1"/>
  <c r="A16" i="1" s="1"/>
  <c r="A17" i="1" s="1"/>
  <c r="A18" i="1" s="1"/>
  <c r="F12" i="1"/>
  <c r="F11" i="1"/>
  <c r="F10" i="1"/>
  <c r="F9" i="1"/>
  <c r="F8" i="1"/>
  <c r="A8" i="1"/>
  <c r="A9" i="1" s="1"/>
  <c r="A10" i="1" s="1"/>
  <c r="A11" i="1" s="1"/>
  <c r="A12" i="1" s="1"/>
  <c r="F13" i="1" l="1"/>
  <c r="F49" i="1"/>
  <c r="F7" i="1"/>
  <c r="F19" i="1"/>
  <c r="F66" i="1" s="1"/>
  <c r="F42" i="1"/>
  <c r="F68" i="1" l="1"/>
  <c r="F70" i="1"/>
  <c r="F71" i="1" s="1"/>
  <c r="F69" i="1"/>
  <c r="F67" i="1" l="1"/>
  <c r="F72" i="1" s="1"/>
</calcChain>
</file>

<file path=xl/sharedStrings.xml><?xml version="1.0" encoding="utf-8"?>
<sst xmlns="http://schemas.openxmlformats.org/spreadsheetml/2006/main" count="123" uniqueCount="83">
  <si>
    <t>CODIGO</t>
  </si>
  <si>
    <t>DESCRIPCION</t>
  </si>
  <si>
    <t>UNIDAD</t>
  </si>
  <si>
    <t>CANTIDAD</t>
  </si>
  <si>
    <t>V/UNIT.</t>
  </si>
  <si>
    <t>V/TOTAL</t>
  </si>
  <si>
    <t>PRELIMINARES</t>
  </si>
  <si>
    <t>Desmonte puerta existente de dos naves Incluye  tranlado al sitio que se determine , utilizando  equipos necesarios  para trabajo en alturas certificados.</t>
  </si>
  <si>
    <t>u</t>
  </si>
  <si>
    <t>Desmonte y retiro  de ventaneria existente  Incluye  tranlado al sitio que se determine , utilizando  equipos necesarios  para trabajo en alturas certificados.</t>
  </si>
  <si>
    <t>Demoliciones y retiro de guarda escoba existente, incluye retiro al sitio que se designe.</t>
  </si>
  <si>
    <t>m</t>
  </si>
  <si>
    <t>demolicion de repello  incluye retiro de al  sitio de escombrera.</t>
  </si>
  <si>
    <t>m2</t>
  </si>
  <si>
    <t>repello en mortero 24Mpa impermeabilizado</t>
  </si>
  <si>
    <t>PINTURA MUROS Y CIELOS</t>
  </si>
  <si>
    <t>Rasqueteo, resane  con estuco  incluye filos y/o dilataciones,  utilizando  equipos necesarios  para trabajo en alturas certificados.</t>
  </si>
  <si>
    <t>Resanes de muros, vanos y columnas en mortero  24 Mpa  incluye filos y/o dilataciones , utilizando  equipos necesarios  para trabajo en alturas certificados.</t>
  </si>
  <si>
    <t>Pinturas de carteras con pintura acrilica para exteriores tipo Koraza.  utilizando  equipos necesarios  para trabajo en alturas certificados.</t>
  </si>
  <si>
    <t>Pintura de muros existentes con vinilo tipo 1.  utilizando  equipos necesarios  para trabajo en alturas certificados</t>
  </si>
  <si>
    <t>Pintura de cielos existentes con vinilo tipo 1.  utilizando  equipos necesarios  para trabajo en alturas certificados.</t>
  </si>
  <si>
    <t>INSTALACIONES ELECTRICAS, DATOS, SONIDO E ILUMINACION</t>
  </si>
  <si>
    <t xml:space="preserve">ALIMENTADOR TRIFÁSICO desde el TDG ubicado en la subestación eléctrica (contigua al aula virtual) hasta el tablero de distribución trifásico a ubicar en el aula virtual (TAV). Conductores en cable de cobre aislado 3#6 F + 1#6 N + 1#10 T AWG libre de halógenos. Tubería PVC Ø1". Incluir totalizador industrial Schneider 3x50A en el gabinete de alimentación. Mano de obra donde sea necesario de: regata, entubado, resane, cableado, conexión a bornes del tablero y aseo. </t>
  </si>
  <si>
    <t xml:space="preserve">ALIMENTADOR TRIFÁSICO desde el TDG ubicado en la subestación eléctrica (contigua al aula virtual) hasta el tablero de distribución trifásico ubicado en el pasillo del segundo piso. Conductores en cable de cobre aislado 3#6 F + 1#6 N + 1#10 T AWG libre de halógenos. Utilizar tubería PVC Ø1" desde el TDG hasta el tablero del aula, y continuar el recorrido a través de la tubería existente. Incluir totalizador industrial Schneider 3x50A en el gabinete de alimentación. Mano de obra donde sea necesario de: regata, entubado, resane, cableado, conexión a bornes del tablero y aseo. </t>
  </si>
  <si>
    <t xml:space="preserve">ALIMENTADOR TRIFÁSICO desde el TDG ubicado en la subestación eléctrica (contigua al aula virtual) hasta el tablero de distribución trifásico ubicado en la secretaría del tercer piso. Conductores en cable de cobre aislado 3#6 F + 1#6 N + 1#10 T AWG libre de halógenos. Utilizar tubería PVC Ø1" desde el TDG hasta el tablero del aula, y continuar el recorrido a través de la tubería existente. Incluir totalizador industrial Schneider 3x50A en el gabinete de alimentación. Mano de obra donde sea necesario de: regata, entubado, resane, cableado, conexión a bornes del tablero y aseo. </t>
  </si>
  <si>
    <t xml:space="preserve">Suministro e instalación TABLERO DISTRIBUCION TRIFÁSICO 18 Ctos NTQT-418-SQ Schneider con puerta y espacio para totalizador (incrustado en pared). Incluye protecciones termomagnéticas según diseño (6-1x15A, 3-1x20A, 1-2x15A, 1- 2x30A). Incluye totalizador industrial Schneider 3x40A. Debe entregarse etiquetado indicando los circuitos que maneja y demás normas Retie. Mano de obra donde sea necesario de: regata, entubado, cableado, conexión de breakers, peinado del tablero, resane y aseo.  Incluye en el item equipo necesario y mano de obra para la correcta ejecucion de la actividad, ademas de los andamios metalicos tubulares y equipos en alturas certificados, necesarios. </t>
  </si>
  <si>
    <t>Salida de ILUMINACIÓN 120 Voltios en tubería conduit EMT Ø 3/4" (PVC donde se requiera) con sus respectivos accesorios. Conductores en cable de cobre aislado  #12 AWG libre de halógenos. Incluye caja galvanizada octagonal, empalmes con conectores de resorte tipo 3M, tapa ciega, prensa estopa, cola en cable encauchetado 3x14 (±0.5m), tomacorriente y clavija aérea con polo a tierra para conexion de la luminaria. Mano de obra donde sea necesario de: regata,centubado, resane, cableado, aparateado y aseo.</t>
  </si>
  <si>
    <t>Salida para INTERRUPTOR TRIPLE en tuberia conduit PVC Ø 3/4". Incluye interruptor triple 15 Amp con polo a tierra. Conductores en cable de cobre #12 AWG libre de halógenos (utilizar color negro para retornos), accesorios.  Mano de obra donde sea necesario de: regata, entubado, resane, cableado, aparateado y aseo.</t>
  </si>
  <si>
    <t>Salida para INTERRUPTOR CONMUTABLE SENCILLO en tuberia conduit PVC Ø 3/4". Incluye interruptor conmutable sencillo 15 Amp con polo a tierra. Conductores en cable de cobre #12 AWG libre de halógenos (utilizar color negro para retornos), accesorios. Mano de obra donde sea necesario de: regata, entubado, resane, cableado, aparateado y aseo.</t>
  </si>
  <si>
    <t>Salida para INTERRUPTOR SENCILLO para control del tomacorriente de conexión del video beam (ver plano). Tuberia conduit PVC Ø 1/2". Incluye interruptor sencillo 15 Amp con polo a tierra. Conductores en cable de cobre #12 AWG libre de halógenos (utilizar color negro para retornos), accesorios. Mano de obra donde sea necesario de: regata, entubado, resane, cableado, aparateado y aseo.</t>
  </si>
  <si>
    <t>Ud</t>
  </si>
  <si>
    <t xml:space="preserve">Salida para TOMA NORMAL doble monofásico con polo a tierra en tuberia conduit EMT Ø 1/2". Incluye tomacorriente doble 15A con polo a tierra Leviton, caja 2x4" galvanizada y demás accesorios. Conductores en cable de cobre aislado #12 AWG libre de halógenos. El toma debe quedar etiquetado con banda plástica indicando el circuito al cual pertenece. Mano de obra donde sea necesario de: regata, entubado, resane, cableado, aparateado y aseo. Distancia promedio por toma: 3,5 metros. </t>
  </si>
  <si>
    <t>Salida para TOMA NORMAL LÁMPARA DE EMERGENCIA doble monofásico con polo a tierra en tuberia conduit PVC Ø 1/2". Incluye tomacorriente doble 15A con polo a tierra Leviton, caja pvc de 2x4" y demás accesorios. Conductores en cable de cobre #12 AWG libre de halógenos. El toma debe quedar etiquetado con banda plástica indicando el circuito al cual pertenece. Mano de obra donde sea necesario de: regata, entubado, resane, cableado, aparateado y aseo.</t>
  </si>
  <si>
    <t xml:space="preserve">ALIMENTADOR BIFÁSICO desde el tablero TAV hasta la unidad condensadora de aire acondicionado ubicada en la pared exterior del aula virtual (ver plano). Conductores en cable de cobre aislado 2#10 F + 1#10 T AWG libre de halógenos. Incluye tubería PVC Ø1/2" desde el tablero hasta el punto de conexión del equipo. En la parte externa del aula utilizar coraza américana liquid tight Ø1/2" con sus respectivos accesorios. Mano de obra donde sea necesario de: regata, entubado, resane, cableado, aparateado y aseo.  </t>
  </si>
  <si>
    <t xml:space="preserve">ALIMENTADOR BIFÁSICO desde el tablero TAV hasta la unidad manejadora de aire acondicionado ubicada en el centro del auditorio (ver plano). Conductores en cable de cobre aislado 2#12 F + 1#12 T AWG libre de halógenos. Incluye tubería PVC Ø1/2" desde el tablero hasta el punto de conexión del equipo. Mano de obra donde sea necesario de: regata, entubado, resane, cableado, aparateado y aseo.  </t>
  </si>
  <si>
    <t xml:space="preserve">Adecuación de salida lógica para punto de DATOS. La adecuación consiste en llevar el cable UTP existente en el aula a través de un ducto PVC Ø1/2" embebido en el muro y piso de la misma hasta finalizar su recorrido, es decir, hasta el muro de la tarima. Una vez llevado el punto, utilizar caja PVC 2x4", Face Plate sencillo AMP y Jack RJ45 blindado, debidamente ponchado en el face plate. El punto debe quedar etiquetado con banda plástica indicando el puerto y patch panel al cual pertenece. Se debe retirar la canaleta plástica existente. Mano de obra donde sea necesario de: regata, entubado, cableado, resane, aparateado y aseo. Distancia aproximada de recorrido: 18 metros.  </t>
  </si>
  <si>
    <t>Salidas para SONIDO en tuberia conduit EMT Ø1/2" (PVC donde sea necesario), caja galvanizada de 4x4" y demás accesorios. Nota: Ubicar cajas de 30cm por encima del cielo falso. Mano de obra donde sea necesario de: regata, entubado, resane y aseo. No incluye suministro de cable para audio. Distancia promedio por salida: 4 metros.</t>
  </si>
  <si>
    <t xml:space="preserve">Salida para puntos HDMI, VGA y USB en tuberia conduit PVC Ø1 1/2", desde punto de ubicación del video beam hasta caja pvc 4x4" para instalación del wall plate (ver plano). Incluye dos cables HDMI soporte 4K- 60Hz HDR Version 2.0 Solidview, dos cables VGA macho-macho ultra alta definición Solidview y dos cables USB 2.0 tipo A/Macho - Tipo A/hembra. Mano de obra donde sea necesario de: regata, entubado, resane, cableado y aseo. Nota: Se debe instalar un cable HDMI, VGA y USB de 5 metros desde el videobeam hasta el wall plate (a través de la tubería PVC) y uno de 3 metros a la salida del wall plate. </t>
  </si>
  <si>
    <t xml:space="preserve">Suministro e instalación de Wall Plate pasivo con puertos VGA, HDMI y USB. </t>
  </si>
  <si>
    <t>Suministro e instalación de Luminaria BALA SATURNO LENS 190x170x70 ILTEC 1-23w 50K. Incluye accesorios de soporte y fijación (guaya, pernos, entre otros).Tambien el equipo y herramienta  necesarios para la correcta ejecucion de la actividad, ademas de los andamios metalicos tubulares y equipos en alturas certificados.</t>
  </si>
  <si>
    <t>Suministro e instalación de Luminaria BALA SATURNO LENS 190x170x70 ILTEC 1-13w 50K. Incluye accesorios de soporte y fijación (guaya, pernos, entre otros).</t>
  </si>
  <si>
    <t>Suministro e instalación de Luminaria CILINDRO 242/215 215×242 SOBREPONER – 23W ILTEC. Incluye accesorios de soporte y fijación (guaya, pernos, entre otros). Tambien el equipo y herramienta  necesarios para la correcta ejecucion de la actividad, ademas de los andamios metalicos tubulares y equipos en alturas certificados.</t>
  </si>
  <si>
    <t>Suministro e instalación de Luminaria de EMERGENCIA ARIAN LAE 3300C 6Wa . Incluye accesorios de soporte y fijación (guaya, pernos, entre otros).</t>
  </si>
  <si>
    <t>Suministro e instalación de Aviso Luminoso SALIDA 90 E 300x185x45 SOBREPONER . Incluye accesorios de soporte y fijación (guaya, pernos, entre otros). Tambien el equipo y herramienta  necesarios para la correcta ejecucion de la actividad, ademas de los andamios metalicos tubulares y equipos en alturas certificados.</t>
  </si>
  <si>
    <t>Desconexión, desmonte y retiro de tablero de distribución trifásico, luminarias, interruptores y tomacorrientes, con sus respectivas cajas, tubería y cableado existentes actualmente en el auditorio. Coordinar entrega del material retirado, mediante acta detallada, con el área de mantenimiento de la Universidad del Cauca. Tambien el equipo y herramienta  necesarios para la correcta ejecucion de la actividad, ademas de los andamios metalicos tubulares y equipos en alturas certificados.</t>
  </si>
  <si>
    <t>Gl</t>
  </si>
  <si>
    <t xml:space="preserve">PANELES ACUSTICOS  </t>
  </si>
  <si>
    <t>Suministro e instalación de panel acustico anclado en cielo raso de tarima. incluye trabajo de anclaje , elementos de nclaje , relleno en lana de roca o fibra de vidrio , estructura del panel en madera o metalica con platinas de anclaje metalicas y recubierto con membrana acustica  , utilizando  equipos necesarios  para trabajo en alturas certificados.</t>
  </si>
  <si>
    <t>Suministro e  instalación de cielo raso acustico  absorbente. incluye trabajo de anclaje , elementos de nclaje , relleno en lana de roca o fibra de vidrio , estructura del panel en madera o metalica con platinas de anclaje metalicas y recubierto con membrana acustica  , utilizando  equipos necesarios  para trabajo en alturas certificados, tornillos y chazos. Piezas inicio fin plasticas y metalicas para nivelacion y sujecion del revestimiento, utilizando  equipos necesarios  para trabajo en alturas certificados.</t>
  </si>
  <si>
    <t>construccion , suministro e instalacion de nube  acustica  color institucional , incluye carteras filos dilataciones  estructura interna de la nube trabajo de anclaje (chazos de expansion o sellos epoxicos segun se requiera) , elementos de anclaje , relleno en lana de roca o fibra de vidrio , estructura del panel en madera o metalica con platinas de anclaje metalicas y recubierto con geotextil nt o mebrana de aislamiento   , utilizando  equipos necesarios  para trabajo en alturas certificados. , material nube acustica para frecuencias medias y altas el acabado melaminico o formica.  Estructura metalica galvanizada  o madera con clips de sujecion o elementos de sujeción  para ensamble y nivelacion de nubes pueden ser descolgados flexibles. utilizando  equipos necesarios  para trabajo en alturas certificados.</t>
  </si>
  <si>
    <t>Suministro e instalacion de nube  acustica en madera melaminica color institucional , nube acustica difusora para frecuencias medias y altas con estructura en MDF y acabado melaminico o formica.  Estructura metalica galvanizada  o madera con clips de sujecion o elementos de sujeción  para ensamble y nivelacion de nubes pueden ser descolgados flexibles. La estructura de soporte  metalica o de madera debe ir anclada a la loza, cielo raso o cubierta con elementos de sujecion , chazos de expansion o sellos epoxicos segun se requiera.Incluye estructura para instalar la nube estructura de la nube utilizando  equipos necesarios  para trabajo en alturas certificados.</t>
  </si>
  <si>
    <t>fabricacion suministro e instalación de paneles fonoabsorbentes  o  acustico para muro, panel absortor resonador con acabado melamínico apariencia tipo madera - lámina con perforaciones circulares (troquelado). el panel puede ser fabricado con estructura metálica o de madera ,el material aislante de relleno lana de vidrio y/o lana de roca. Incluye accesorios para anclaje en muro y membrana para evitar desprendimiento de material. Coeficiente de Absorción Acústica α ≈ 0.93, densidad material de relleno 32 Kg/m3, peso 1 a 13 Kg aprox.</t>
  </si>
  <si>
    <t>suministro e instalacion de revestimiento perimetral de tarima color azul. Revestimiento acústico fonoabsorbente con estructura perimetral en madera MDF y acabado en tela olefilica microperforada rellena de lana de roca o lana
mineral de minimo 60 kgs/m3. Incluye estructura de para la instalacion del panel, utilizando  equipos necesarios  para trabajo en alturas certificados.</t>
  </si>
  <si>
    <t xml:space="preserve">PISOS </t>
  </si>
  <si>
    <t>demolicion piso en baldosa de cemento  incluye acarreo de sobrantes</t>
  </si>
  <si>
    <t>M2</t>
  </si>
  <si>
    <t>demolicion piso primario  incluye acarreo de sobrantes</t>
  </si>
  <si>
    <t>placa en concreto 3000 psi reforzada e=7cm con parrilla electrosoldada 4mm 15x15cm.</t>
  </si>
  <si>
    <t>Suministro e instalacion de tarima fija,  incluye estructura metalica altura de un peldaño 18cm, con  relleno de material de aislamiento  acustico , superficie superior en lamina de fibrocemento de 17 mm rectificado, incluye tratamiento de juntas y perforacion de cajas de inspeccion o tomas electricos.  NOTA : el conjunto de aislamiento acustico piso, pared, cielo ,raso,  nubes acusticas y demas elelmentos de aislamiento deben garantizar un frecuencia inferior a 10 db.</t>
  </si>
  <si>
    <t>Suministro e instalación de piso laminado 8 mm sistema click,  incluye superlon y plástico calibre 4 sobre superficie existente.NOTA : el conjunto de aislamiento acustico piso, pared, cielo ,raso,  nubes acusticas y demas elelmentos de aislamiento deben garantizar un frecuencia inferior a 10 db.</t>
  </si>
  <si>
    <t>Suministro e instalación de guardaescobas en madera laminada, de 6 a 8 cm de ancho aprox.</t>
  </si>
  <si>
    <t>ml</t>
  </si>
  <si>
    <t xml:space="preserve">CARPINTERIA </t>
  </si>
  <si>
    <t>Suministro e instalación de VENTANA ACÚSTICA DE CUERPO FIJO STC 30. Ventana acústica con marco  en aluminio , confinada, y configuración de vidrio laminado  de 5+5mm.  El espesor del laminado es de 1.14 mm</t>
  </si>
  <si>
    <t>Suministro e instalación de PUERTA ACÚSTICA METÁLICA DE 2NAVES SERIE AUDITORIO Nivel de aislamiento STC 34. Estructura metálica en tubería de acero + lamina hr calibre 16+relleno acústico multicapas de alta densidad. Grosor de la nave 5 cms. Medidas; ancho hasta 2.00m, Alto hasta 2.40 m. Acabado en pintura electro estática, texturizada colores varios. Marco metálico de 3 lados, con un nivel de sellado. Sellos en caucho perimetral colapsible. Sello automático bajo puerta, incrustado en interior. Barra antipánico en ambas naves por cara interna + manija de apertura parte externa. Ver especificación 2</t>
  </si>
  <si>
    <t>und</t>
  </si>
  <si>
    <t>Suministro e instalacion de black out enrollable 0,73*1,25 m tipo Hunter Douglas</t>
  </si>
  <si>
    <t>EQUIPO DE AIRE ACONDICIONADO</t>
  </si>
  <si>
    <t xml:space="preserve">Suministro e instalación de Equipo de Aire Acondicionado de 48.000 Btu tipo Cassette 360° Inverter,  Incluye tubería de cobre 3/4" y 1/2" y su aislamiento térmico (rubatex) respectivo, cable de cobre encauchetado 4x14 AWG, tuberías de 1" para desagüe (8 metros), base metálica para soportar la unidad condensadora (para piso y/o pared) y demás accesorios (válvulas, abrazaderas, filtro secador, varilla roscada, entre otros). Mano de obra incluye instalación de las unidades manejadora y condensadora en los puntos especificados en el plano, tendido de tubería de cobre, rubatex y cable encauchetado entre ambas unidades (Aproximadamente 8 metros), tuberías de desagüe y puesta en funcionamiento del equipo. El equipo debe funcionar con gas refrigerante R410 ecológico, sostenible con el medio ambiente y ahorrador de energía. Garantía del equipo: 1 año o más. </t>
  </si>
  <si>
    <t>ASEO</t>
  </si>
  <si>
    <t>Limpieza y aseo</t>
  </si>
  <si>
    <t>glb</t>
  </si>
  <si>
    <t>Bote de sobrantes de obra en escombrera autorizada. Incluye cargue acrreo  a mano dentro de la obra al vehiculo de transporte.</t>
  </si>
  <si>
    <t>m3</t>
  </si>
  <si>
    <t>TOTAL COSTO DIRECTO</t>
  </si>
  <si>
    <t>COSTOS INDIRECTOS</t>
  </si>
  <si>
    <t>ADMINISTRACION</t>
  </si>
  <si>
    <t>IMPREVISTOS</t>
  </si>
  <si>
    <t>UTILIDADES</t>
  </si>
  <si>
    <t>IVA SOBRE UTILIDAD</t>
  </si>
  <si>
    <t>COSTO TOTAL OBRA CIVIL</t>
  </si>
  <si>
    <t>ANEXO B</t>
  </si>
  <si>
    <t>OBJETO : ADECUACIÓN DEL AULA VIRTUAL 105 DE LA FACULTAD DE CIENCIAS DE LA SALUD
DE LA UNIVERSIDAD DEL CAUCA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</si>
</sst>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5" formatCode="_ &quot;$&quot;\ * #,##0_ ;_ &quot;$&quot;\ * \-#,##0_ ;_ &quot;$&quot;\ * &quot;-&quot;_ ;_ @_ "/>
    <numFmt numFmtId="166" formatCode="_-&quot;$&quot;\ * #,##0_-;\-&quot;$&quot;\ * #,##0_-;_-&quot;$&quot;\ * &quot;-&quot;_-;_-@"/>
    <numFmt numFmtId="167" formatCode="_-* #,##0.00\ _€_-;\-* #,##0.00\ _€_-;_-* &quot;-&quot;??\ _€_-;_-@_-"/>
  </numFmts>
  <fonts count="13" x14ac:knownFonts="1">
    <font>
      <sz val="10"/>
      <color rgb="FF000000"/>
      <name val="Arial"/>
    </font>
    <font>
      <sz val="11"/>
      <color theme="1"/>
      <name val="Arial"/>
      <family val="2"/>
      <scheme val="minor"/>
    </font>
    <font>
      <sz val="11"/>
      <name val="Calibri"/>
      <family val="2"/>
    </font>
    <font>
      <i/>
      <sz val="14"/>
      <color rgb="FF000000"/>
      <name val="Arial"/>
      <family val="2"/>
    </font>
    <font>
      <sz val="10"/>
      <name val="Arial"/>
      <family val="2"/>
    </font>
    <font>
      <b/>
      <sz val="11"/>
      <color theme="1"/>
      <name val="Calibri"/>
      <family val="2"/>
    </font>
    <font>
      <b/>
      <sz val="10"/>
      <name val="Arial"/>
      <family val="2"/>
    </font>
    <font>
      <b/>
      <sz val="10"/>
      <color theme="1"/>
      <name val="Arial"/>
      <family val="2"/>
    </font>
    <font>
      <sz val="10"/>
      <color theme="1"/>
      <name val="Arial"/>
      <family val="2"/>
    </font>
    <font>
      <sz val="10"/>
      <color rgb="FF000000"/>
      <name val="Arial"/>
      <family val="2"/>
    </font>
    <font>
      <sz val="10"/>
      <name val="Arial"/>
      <family val="2"/>
    </font>
    <font>
      <sz val="10"/>
      <name val="Arial"/>
      <family val="2"/>
    </font>
    <font>
      <sz val="14"/>
      <color rgb="FF000000"/>
      <name val="Arial"/>
      <family val="2"/>
    </font>
  </fonts>
  <fills count="7">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rgb="FF00B0F0"/>
        <bgColor rgb="FF00B0F0"/>
      </patternFill>
    </fill>
    <fill>
      <patternFill patternType="solid">
        <fgColor rgb="FFD9EAD3"/>
        <bgColor rgb="FFD9EAD3"/>
      </patternFill>
    </fill>
    <fill>
      <patternFill patternType="solid">
        <fgColor rgb="FFF2F2F2"/>
        <bgColor rgb="FFF2F2F2"/>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s>
  <cellStyleXfs count="4">
    <xf numFmtId="0" fontId="0" fillId="0" borderId="0"/>
    <xf numFmtId="0" fontId="11" fillId="0" borderId="7"/>
    <xf numFmtId="0" fontId="4" fillId="0" borderId="7"/>
    <xf numFmtId="167" fontId="1" fillId="0" borderId="7" applyFont="0" applyFill="0" applyBorder="0" applyAlignment="0" applyProtection="0"/>
  </cellStyleXfs>
  <cellXfs count="45">
    <xf numFmtId="0" fontId="0" fillId="0" borderId="0" xfId="0" applyFont="1" applyAlignment="1"/>
    <xf numFmtId="0" fontId="2" fillId="0" borderId="0" xfId="0" applyFont="1" applyAlignment="1">
      <alignment vertical="center"/>
    </xf>
    <xf numFmtId="2" fontId="2" fillId="2" borderId="0" xfId="0" applyNumberFormat="1" applyFont="1" applyFill="1" applyAlignment="1">
      <alignment vertical="center"/>
    </xf>
    <xf numFmtId="2" fontId="2" fillId="0" borderId="0" xfId="0" applyNumberFormat="1" applyFont="1" applyAlignment="1">
      <alignment vertical="center"/>
    </xf>
    <xf numFmtId="2" fontId="2" fillId="0" borderId="1" xfId="0" applyNumberFormat="1" applyFont="1" applyBorder="1" applyAlignment="1">
      <alignment vertical="center"/>
    </xf>
    <xf numFmtId="2" fontId="6" fillId="4" borderId="1" xfId="0" applyNumberFormat="1" applyFont="1" applyFill="1" applyBorder="1" applyAlignment="1">
      <alignment horizontal="center" vertical="center"/>
    </xf>
    <xf numFmtId="0" fontId="6" fillId="4" borderId="1" xfId="0" applyFont="1" applyFill="1" applyBorder="1" applyAlignment="1">
      <alignment vertical="center"/>
    </xf>
    <xf numFmtId="0" fontId="2" fillId="4" borderId="1" xfId="0" applyFont="1" applyFill="1" applyBorder="1" applyAlignment="1">
      <alignment vertical="center"/>
    </xf>
    <xf numFmtId="2" fontId="2" fillId="4" borderId="1" xfId="0" applyNumberFormat="1" applyFont="1" applyFill="1" applyBorder="1" applyAlignment="1">
      <alignment vertical="center"/>
    </xf>
    <xf numFmtId="165" fontId="7" fillId="4" borderId="1" xfId="0" applyNumberFormat="1" applyFont="1" applyFill="1" applyBorder="1" applyAlignment="1">
      <alignment horizontal="center" vertical="center"/>
    </xf>
    <xf numFmtId="2"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2" fontId="9" fillId="0" borderId="1" xfId="0" applyNumberFormat="1" applyFont="1" applyBorder="1" applyAlignment="1">
      <alignment horizontal="right" vertical="center" wrapText="1"/>
    </xf>
    <xf numFmtId="166" fontId="2" fillId="5" borderId="1" xfId="0" applyNumberFormat="1" applyFont="1" applyFill="1" applyBorder="1" applyAlignment="1">
      <alignment vertical="center"/>
    </xf>
    <xf numFmtId="166" fontId="8" fillId="0" borderId="1" xfId="0" applyNumberFormat="1" applyFont="1" applyBorder="1" applyAlignment="1">
      <alignment horizontal="center" vertical="center"/>
    </xf>
    <xf numFmtId="0" fontId="10" fillId="0" borderId="1" xfId="0" applyFont="1" applyBorder="1" applyAlignment="1">
      <alignment vertical="center" wrapText="1"/>
    </xf>
    <xf numFmtId="2" fontId="10" fillId="0" borderId="1" xfId="0" applyNumberFormat="1" applyFont="1" applyBorder="1" applyAlignment="1">
      <alignment horizontal="right" vertical="center"/>
    </xf>
    <xf numFmtId="165" fontId="7" fillId="4" borderId="1" xfId="0" applyNumberFormat="1" applyFont="1" applyFill="1" applyBorder="1" applyAlignment="1">
      <alignment horizontal="right" vertical="center"/>
    </xf>
    <xf numFmtId="0" fontId="10" fillId="0" borderId="1" xfId="0" applyFont="1" applyBorder="1" applyAlignment="1">
      <alignment horizontal="center" vertical="center" wrapText="1"/>
    </xf>
    <xf numFmtId="166" fontId="2" fillId="4" borderId="1" xfId="0" applyNumberFormat="1" applyFont="1" applyFill="1" applyBorder="1" applyAlignment="1">
      <alignment vertical="center"/>
    </xf>
    <xf numFmtId="0" fontId="10" fillId="2" borderId="1" xfId="0" applyFont="1" applyFill="1" applyBorder="1" applyAlignment="1">
      <alignment horizontal="center" vertical="center"/>
    </xf>
    <xf numFmtId="2" fontId="8" fillId="0" borderId="1" xfId="0" applyNumberFormat="1" applyFont="1" applyBorder="1" applyAlignment="1">
      <alignment horizontal="right" vertical="center"/>
    </xf>
    <xf numFmtId="0" fontId="10" fillId="2" borderId="1" xfId="0" applyFont="1" applyFill="1" applyBorder="1" applyAlignment="1">
      <alignment vertical="center" wrapText="1"/>
    </xf>
    <xf numFmtId="0" fontId="10" fillId="0" borderId="1" xfId="0" applyFont="1" applyBorder="1" applyAlignment="1">
      <alignment horizontal="center" vertical="center"/>
    </xf>
    <xf numFmtId="0" fontId="2" fillId="0" borderId="1" xfId="0" applyFont="1" applyBorder="1" applyAlignment="1">
      <alignment vertical="center"/>
    </xf>
    <xf numFmtId="166" fontId="2" fillId="0" borderId="1" xfId="0" applyNumberFormat="1" applyFont="1" applyBorder="1" applyAlignment="1">
      <alignment vertical="center"/>
    </xf>
    <xf numFmtId="165" fontId="7" fillId="0" borderId="1" xfId="0" applyNumberFormat="1" applyFont="1" applyBorder="1" applyAlignment="1">
      <alignment horizontal="right" vertical="center"/>
    </xf>
    <xf numFmtId="9" fontId="2" fillId="5" borderId="1" xfId="0" applyNumberFormat="1" applyFont="1" applyFill="1" applyBorder="1" applyAlignment="1">
      <alignment vertical="center"/>
    </xf>
    <xf numFmtId="165" fontId="8" fillId="0" borderId="1" xfId="0" applyNumberFormat="1" applyFont="1" applyBorder="1" applyAlignment="1">
      <alignment horizontal="right" vertical="center"/>
    </xf>
    <xf numFmtId="9" fontId="10" fillId="0" borderId="1" xfId="0" applyNumberFormat="1" applyFont="1" applyBorder="1" applyAlignment="1">
      <alignment horizontal="right" vertical="center"/>
    </xf>
    <xf numFmtId="2" fontId="2" fillId="0" borderId="0" xfId="0" applyNumberFormat="1" applyFont="1" applyAlignment="1"/>
    <xf numFmtId="0" fontId="2" fillId="0" borderId="0" xfId="0" applyFont="1" applyAlignment="1"/>
    <xf numFmtId="166" fontId="2" fillId="0" borderId="0" xfId="0" applyNumberFormat="1" applyFont="1" applyAlignment="1"/>
    <xf numFmtId="0" fontId="3" fillId="0" borderId="0" xfId="0" applyFont="1" applyAlignment="1">
      <alignment horizontal="center" vertical="center"/>
    </xf>
    <xf numFmtId="0" fontId="0" fillId="0" borderId="0" xfId="0" applyFont="1" applyAlignment="1"/>
    <xf numFmtId="166" fontId="7" fillId="6" borderId="2" xfId="0" applyNumberFormat="1" applyFont="1" applyFill="1" applyBorder="1" applyAlignment="1">
      <alignment vertical="center"/>
    </xf>
    <xf numFmtId="0" fontId="4" fillId="0" borderId="3" xfId="0" applyFont="1" applyBorder="1"/>
    <xf numFmtId="0" fontId="4" fillId="0" borderId="4" xfId="0" applyFont="1" applyBorder="1"/>
    <xf numFmtId="0" fontId="5" fillId="3" borderId="5" xfId="0" applyFont="1" applyFill="1" applyBorder="1" applyAlignment="1">
      <alignment horizontal="center" vertical="center"/>
    </xf>
    <xf numFmtId="0" fontId="4" fillId="0" borderId="6" xfId="0" applyFont="1" applyBorder="1"/>
    <xf numFmtId="2" fontId="8" fillId="0" borderId="2" xfId="0" applyNumberFormat="1" applyFont="1" applyBorder="1" applyAlignment="1">
      <alignment vertical="center"/>
    </xf>
    <xf numFmtId="2" fontId="5" fillId="3" borderId="5" xfId="0" applyNumberFormat="1" applyFont="1" applyFill="1" applyBorder="1" applyAlignment="1">
      <alignment horizontal="center" vertical="center"/>
    </xf>
    <xf numFmtId="0" fontId="2" fillId="0" borderId="0" xfId="0" applyFont="1" applyAlignment="1">
      <alignment horizontal="center" vertical="center" wrapText="1"/>
    </xf>
    <xf numFmtId="0" fontId="12" fillId="0" borderId="0" xfId="0" applyFont="1" applyAlignment="1">
      <alignment horizontal="center" vertical="center"/>
    </xf>
  </cellXfs>
  <cellStyles count="4">
    <cellStyle name="Millares 2" xfId="3" xr:uid="{E4D04AF0-86D4-402E-B3E7-BED250CD3446}"/>
    <cellStyle name="Normal" xfId="0" builtinId="0"/>
    <cellStyle name="Normal 2" xfId="2" xr:uid="{B28492F1-750F-44D1-B657-D899B6F126DE}"/>
    <cellStyle name="Normal 3 2" xfId="1" xr:uid="{1FD86ED2-AD11-4E36-9EE2-1809C0D720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257175</xdr:colOff>
      <xdr:row>1</xdr:row>
      <xdr:rowOff>0</xdr:rowOff>
    </xdr:from>
    <xdr:ext cx="657225" cy="771525"/>
    <xdr:pic>
      <xdr:nvPicPr>
        <xdr:cNvPr id="2" name="image1.png" descr="Escudo Unicacua"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57175" y="190500"/>
          <a:ext cx="657225" cy="7715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3"/>
  <sheetViews>
    <sheetView tabSelected="1" workbookViewId="0">
      <selection activeCell="G3" sqref="G3"/>
    </sheetView>
  </sheetViews>
  <sheetFormatPr baseColWidth="10" defaultColWidth="14.42578125" defaultRowHeight="12.75" x14ac:dyDescent="0.2"/>
  <cols>
    <col min="1" max="1" width="8.85546875" customWidth="1"/>
    <col min="2" max="2" width="71.42578125" customWidth="1"/>
    <col min="3" max="3" width="8.28515625" customWidth="1"/>
    <col min="4" max="4" width="10.28515625" customWidth="1"/>
    <col min="5" max="5" width="14.140625" customWidth="1"/>
    <col min="6" max="6" width="15.85546875" customWidth="1"/>
  </cols>
  <sheetData>
    <row r="1" spans="1:6" ht="15" x14ac:dyDescent="0.2">
      <c r="A1" s="1"/>
      <c r="B1" s="1"/>
      <c r="C1" s="1"/>
      <c r="D1" s="1"/>
      <c r="E1" s="1"/>
      <c r="F1" s="1"/>
    </row>
    <row r="2" spans="1:6" ht="18" x14ac:dyDescent="0.2">
      <c r="A2" s="3"/>
      <c r="B2" s="44" t="s">
        <v>81</v>
      </c>
      <c r="C2" s="44"/>
      <c r="D2" s="44"/>
      <c r="E2" s="44"/>
      <c r="F2" s="44"/>
    </row>
    <row r="3" spans="1:6" ht="18.75" x14ac:dyDescent="0.2">
      <c r="A3" s="3"/>
      <c r="B3" s="34"/>
      <c r="C3" s="35"/>
      <c r="D3" s="35"/>
      <c r="E3" s="35"/>
      <c r="F3" s="35"/>
    </row>
    <row r="4" spans="1:6" ht="45" customHeight="1" x14ac:dyDescent="0.2">
      <c r="A4" s="2"/>
      <c r="B4" s="43" t="s">
        <v>82</v>
      </c>
      <c r="C4" s="43"/>
      <c r="D4" s="43"/>
      <c r="E4" s="43"/>
      <c r="F4" s="43"/>
    </row>
    <row r="5" spans="1:6" x14ac:dyDescent="0.2">
      <c r="A5" s="39" t="s">
        <v>0</v>
      </c>
      <c r="B5" s="39" t="s">
        <v>1</v>
      </c>
      <c r="C5" s="39" t="s">
        <v>2</v>
      </c>
      <c r="D5" s="42" t="s">
        <v>3</v>
      </c>
      <c r="E5" s="39" t="s">
        <v>4</v>
      </c>
      <c r="F5" s="39" t="s">
        <v>5</v>
      </c>
    </row>
    <row r="6" spans="1:6" x14ac:dyDescent="0.2">
      <c r="A6" s="40"/>
      <c r="B6" s="40"/>
      <c r="C6" s="40"/>
      <c r="D6" s="40"/>
      <c r="E6" s="40"/>
      <c r="F6" s="40"/>
    </row>
    <row r="7" spans="1:6" ht="15" x14ac:dyDescent="0.2">
      <c r="A7" s="5">
        <v>1</v>
      </c>
      <c r="B7" s="6" t="s">
        <v>6</v>
      </c>
      <c r="C7" s="7"/>
      <c r="D7" s="8"/>
      <c r="E7" s="7"/>
      <c r="F7" s="9">
        <f>SUM(F8:F12)</f>
        <v>0</v>
      </c>
    </row>
    <row r="8" spans="1:6" ht="25.5" x14ac:dyDescent="0.2">
      <c r="A8" s="10">
        <f t="shared" ref="A8:A12" si="0">A7+0.01</f>
        <v>1.01</v>
      </c>
      <c r="B8" s="11" t="s">
        <v>7</v>
      </c>
      <c r="C8" s="12" t="s">
        <v>8</v>
      </c>
      <c r="D8" s="13">
        <v>1</v>
      </c>
      <c r="E8" s="14"/>
      <c r="F8" s="15">
        <f t="shared" ref="F8:F12" si="1">+ROUND(E8*D8,0)</f>
        <v>0</v>
      </c>
    </row>
    <row r="9" spans="1:6" ht="25.5" x14ac:dyDescent="0.2">
      <c r="A9" s="10">
        <f t="shared" si="0"/>
        <v>1.02</v>
      </c>
      <c r="B9" s="11" t="s">
        <v>9</v>
      </c>
      <c r="C9" s="12" t="s">
        <v>8</v>
      </c>
      <c r="D9" s="13">
        <v>12</v>
      </c>
      <c r="E9" s="14"/>
      <c r="F9" s="15">
        <f t="shared" si="1"/>
        <v>0</v>
      </c>
    </row>
    <row r="10" spans="1:6" ht="25.5" x14ac:dyDescent="0.2">
      <c r="A10" s="10">
        <f t="shared" si="0"/>
        <v>1.03</v>
      </c>
      <c r="B10" s="11" t="s">
        <v>10</v>
      </c>
      <c r="C10" s="12" t="s">
        <v>11</v>
      </c>
      <c r="D10" s="13">
        <v>43</v>
      </c>
      <c r="E10" s="14"/>
      <c r="F10" s="15">
        <f t="shared" si="1"/>
        <v>0</v>
      </c>
    </row>
    <row r="11" spans="1:6" ht="15" x14ac:dyDescent="0.2">
      <c r="A11" s="10">
        <f t="shared" si="0"/>
        <v>1.04</v>
      </c>
      <c r="B11" s="16" t="s">
        <v>12</v>
      </c>
      <c r="C11" s="12" t="s">
        <v>13</v>
      </c>
      <c r="D11" s="17">
        <v>10</v>
      </c>
      <c r="E11" s="14"/>
      <c r="F11" s="15">
        <f t="shared" si="1"/>
        <v>0</v>
      </c>
    </row>
    <row r="12" spans="1:6" ht="15" x14ac:dyDescent="0.2">
      <c r="A12" s="10">
        <f t="shared" si="0"/>
        <v>1.05</v>
      </c>
      <c r="B12" s="16" t="s">
        <v>14</v>
      </c>
      <c r="C12" s="12" t="s">
        <v>13</v>
      </c>
      <c r="D12" s="17">
        <v>10</v>
      </c>
      <c r="E12" s="14"/>
      <c r="F12" s="15">
        <f t="shared" si="1"/>
        <v>0</v>
      </c>
    </row>
    <row r="13" spans="1:6" ht="15" x14ac:dyDescent="0.2">
      <c r="A13" s="5">
        <v>2</v>
      </c>
      <c r="B13" s="6" t="s">
        <v>15</v>
      </c>
      <c r="C13" s="7"/>
      <c r="D13" s="8"/>
      <c r="E13" s="7"/>
      <c r="F13" s="18">
        <f>SUM(F14:F18)</f>
        <v>0</v>
      </c>
    </row>
    <row r="14" spans="1:6" ht="25.5" x14ac:dyDescent="0.2">
      <c r="A14" s="10">
        <f t="shared" ref="A14:A18" si="2">A13+0.01</f>
        <v>2.0099999999999998</v>
      </c>
      <c r="B14" s="11" t="s">
        <v>16</v>
      </c>
      <c r="C14" s="19" t="s">
        <v>13</v>
      </c>
      <c r="D14" s="17">
        <v>37</v>
      </c>
      <c r="E14" s="14"/>
      <c r="F14" s="15">
        <f t="shared" ref="F14:F18" si="3">+ROUND(E14*D14,0)</f>
        <v>0</v>
      </c>
    </row>
    <row r="15" spans="1:6" ht="25.5" x14ac:dyDescent="0.2">
      <c r="A15" s="10">
        <f t="shared" si="2"/>
        <v>2.0199999999999996</v>
      </c>
      <c r="B15" s="11" t="s">
        <v>17</v>
      </c>
      <c r="C15" s="19" t="s">
        <v>13</v>
      </c>
      <c r="D15" s="13">
        <v>28</v>
      </c>
      <c r="E15" s="14"/>
      <c r="F15" s="15">
        <f t="shared" si="3"/>
        <v>0</v>
      </c>
    </row>
    <row r="16" spans="1:6" ht="25.5" x14ac:dyDescent="0.2">
      <c r="A16" s="10">
        <f t="shared" si="2"/>
        <v>2.0299999999999994</v>
      </c>
      <c r="B16" s="16" t="s">
        <v>18</v>
      </c>
      <c r="C16" s="19" t="s">
        <v>11</v>
      </c>
      <c r="D16" s="17">
        <v>37</v>
      </c>
      <c r="E16" s="14"/>
      <c r="F16" s="15">
        <f t="shared" si="3"/>
        <v>0</v>
      </c>
    </row>
    <row r="17" spans="1:6" ht="25.5" x14ac:dyDescent="0.2">
      <c r="A17" s="10">
        <f t="shared" si="2"/>
        <v>2.0399999999999991</v>
      </c>
      <c r="B17" s="16" t="s">
        <v>19</v>
      </c>
      <c r="C17" s="12" t="s">
        <v>13</v>
      </c>
      <c r="D17" s="17">
        <v>66.5</v>
      </c>
      <c r="E17" s="14"/>
      <c r="F17" s="15">
        <f t="shared" si="3"/>
        <v>0</v>
      </c>
    </row>
    <row r="18" spans="1:6" ht="25.5" x14ac:dyDescent="0.2">
      <c r="A18" s="10">
        <f t="shared" si="2"/>
        <v>2.0499999999999989</v>
      </c>
      <c r="B18" s="16" t="s">
        <v>20</v>
      </c>
      <c r="C18" s="12" t="s">
        <v>13</v>
      </c>
      <c r="D18" s="17">
        <v>85</v>
      </c>
      <c r="E18" s="14"/>
      <c r="F18" s="15">
        <f t="shared" si="3"/>
        <v>0</v>
      </c>
    </row>
    <row r="19" spans="1:6" ht="15" x14ac:dyDescent="0.2">
      <c r="A19" s="5">
        <v>3</v>
      </c>
      <c r="B19" s="6" t="s">
        <v>21</v>
      </c>
      <c r="C19" s="7"/>
      <c r="D19" s="8"/>
      <c r="E19" s="20"/>
      <c r="F19" s="18">
        <f>SUM(F20:F41)</f>
        <v>0</v>
      </c>
    </row>
    <row r="20" spans="1:6" ht="76.5" x14ac:dyDescent="0.2">
      <c r="A20" s="10">
        <f t="shared" ref="A20:A41" si="4">A19+0.01</f>
        <v>3.01</v>
      </c>
      <c r="B20" s="16" t="s">
        <v>22</v>
      </c>
      <c r="C20" s="21" t="s">
        <v>11</v>
      </c>
      <c r="D20" s="17">
        <v>20</v>
      </c>
      <c r="E20" s="14"/>
      <c r="F20" s="15">
        <f t="shared" ref="F20:F41" si="5">+ROUND(E20*D20,0)</f>
        <v>0</v>
      </c>
    </row>
    <row r="21" spans="1:6" ht="102" x14ac:dyDescent="0.2">
      <c r="A21" s="10">
        <f t="shared" si="4"/>
        <v>3.0199999999999996</v>
      </c>
      <c r="B21" s="16" t="s">
        <v>23</v>
      </c>
      <c r="C21" s="21" t="s">
        <v>11</v>
      </c>
      <c r="D21" s="17">
        <v>25</v>
      </c>
      <c r="E21" s="14"/>
      <c r="F21" s="15">
        <f t="shared" si="5"/>
        <v>0</v>
      </c>
    </row>
    <row r="22" spans="1:6" ht="102" x14ac:dyDescent="0.2">
      <c r="A22" s="10">
        <f t="shared" si="4"/>
        <v>3.0299999999999994</v>
      </c>
      <c r="B22" s="16" t="s">
        <v>24</v>
      </c>
      <c r="C22" s="21" t="s">
        <v>11</v>
      </c>
      <c r="D22" s="17">
        <v>33</v>
      </c>
      <c r="E22" s="14"/>
      <c r="F22" s="15">
        <f t="shared" si="5"/>
        <v>0</v>
      </c>
    </row>
    <row r="23" spans="1:6" ht="114.75" x14ac:dyDescent="0.2">
      <c r="A23" s="10">
        <f t="shared" si="4"/>
        <v>3.0399999999999991</v>
      </c>
      <c r="B23" s="16" t="s">
        <v>25</v>
      </c>
      <c r="C23" s="21" t="s">
        <v>8</v>
      </c>
      <c r="D23" s="17">
        <v>1</v>
      </c>
      <c r="E23" s="14"/>
      <c r="F23" s="15">
        <f t="shared" si="5"/>
        <v>0</v>
      </c>
    </row>
    <row r="24" spans="1:6" ht="89.25" x14ac:dyDescent="0.2">
      <c r="A24" s="10">
        <f t="shared" si="4"/>
        <v>3.0499999999999989</v>
      </c>
      <c r="B24" s="16" t="s">
        <v>26</v>
      </c>
      <c r="C24" s="21" t="s">
        <v>8</v>
      </c>
      <c r="D24" s="17">
        <v>21</v>
      </c>
      <c r="E24" s="14"/>
      <c r="F24" s="15">
        <f t="shared" si="5"/>
        <v>0</v>
      </c>
    </row>
    <row r="25" spans="1:6" ht="63.75" x14ac:dyDescent="0.2">
      <c r="A25" s="10">
        <f t="shared" si="4"/>
        <v>3.0599999999999987</v>
      </c>
      <c r="B25" s="16" t="s">
        <v>27</v>
      </c>
      <c r="C25" s="21" t="s">
        <v>8</v>
      </c>
      <c r="D25" s="17">
        <v>1</v>
      </c>
      <c r="E25" s="14"/>
      <c r="F25" s="15">
        <f t="shared" si="5"/>
        <v>0</v>
      </c>
    </row>
    <row r="26" spans="1:6" ht="63.75" x14ac:dyDescent="0.2">
      <c r="A26" s="10">
        <f t="shared" si="4"/>
        <v>3.0699999999999985</v>
      </c>
      <c r="B26" s="16" t="s">
        <v>28</v>
      </c>
      <c r="C26" s="21" t="s">
        <v>8</v>
      </c>
      <c r="D26" s="17">
        <v>2</v>
      </c>
      <c r="E26" s="14"/>
      <c r="F26" s="15">
        <f t="shared" si="5"/>
        <v>0</v>
      </c>
    </row>
    <row r="27" spans="1:6" ht="63.75" x14ac:dyDescent="0.2">
      <c r="A27" s="10">
        <f t="shared" si="4"/>
        <v>3.0799999999999983</v>
      </c>
      <c r="B27" s="16" t="s">
        <v>29</v>
      </c>
      <c r="C27" s="21" t="s">
        <v>30</v>
      </c>
      <c r="D27" s="17">
        <v>1</v>
      </c>
      <c r="E27" s="14"/>
      <c r="F27" s="15">
        <f t="shared" si="5"/>
        <v>0</v>
      </c>
    </row>
    <row r="28" spans="1:6" ht="89.25" x14ac:dyDescent="0.2">
      <c r="A28" s="10">
        <f t="shared" si="4"/>
        <v>3.0899999999999981</v>
      </c>
      <c r="B28" s="16" t="s">
        <v>31</v>
      </c>
      <c r="C28" s="21" t="s">
        <v>8</v>
      </c>
      <c r="D28" s="17">
        <v>19</v>
      </c>
      <c r="E28" s="14"/>
      <c r="F28" s="15">
        <f t="shared" si="5"/>
        <v>0</v>
      </c>
    </row>
    <row r="29" spans="1:6" ht="76.5" x14ac:dyDescent="0.2">
      <c r="A29" s="10">
        <f t="shared" si="4"/>
        <v>3.0999999999999979</v>
      </c>
      <c r="B29" s="16" t="s">
        <v>32</v>
      </c>
      <c r="C29" s="21" t="s">
        <v>8</v>
      </c>
      <c r="D29" s="17">
        <v>1</v>
      </c>
      <c r="E29" s="14"/>
      <c r="F29" s="15">
        <f t="shared" si="5"/>
        <v>0</v>
      </c>
    </row>
    <row r="30" spans="1:6" ht="89.25" x14ac:dyDescent="0.2">
      <c r="A30" s="10">
        <f t="shared" si="4"/>
        <v>3.1099999999999977</v>
      </c>
      <c r="B30" s="16" t="s">
        <v>33</v>
      </c>
      <c r="C30" s="21" t="s">
        <v>11</v>
      </c>
      <c r="D30" s="17">
        <v>13</v>
      </c>
      <c r="E30" s="14"/>
      <c r="F30" s="15">
        <f t="shared" si="5"/>
        <v>0</v>
      </c>
    </row>
    <row r="31" spans="1:6" ht="63.75" x14ac:dyDescent="0.2">
      <c r="A31" s="10">
        <f t="shared" si="4"/>
        <v>3.1199999999999974</v>
      </c>
      <c r="B31" s="16" t="s">
        <v>34</v>
      </c>
      <c r="C31" s="21" t="s">
        <v>11</v>
      </c>
      <c r="D31" s="17">
        <v>9</v>
      </c>
      <c r="E31" s="14"/>
      <c r="F31" s="15">
        <f t="shared" si="5"/>
        <v>0</v>
      </c>
    </row>
    <row r="32" spans="1:6" ht="114.75" x14ac:dyDescent="0.2">
      <c r="A32" s="10">
        <f t="shared" si="4"/>
        <v>3.1299999999999972</v>
      </c>
      <c r="B32" s="16" t="s">
        <v>35</v>
      </c>
      <c r="C32" s="21" t="s">
        <v>8</v>
      </c>
      <c r="D32" s="17">
        <v>1</v>
      </c>
      <c r="E32" s="14"/>
      <c r="F32" s="15">
        <f t="shared" si="5"/>
        <v>0</v>
      </c>
    </row>
    <row r="33" spans="1:6" ht="63.75" x14ac:dyDescent="0.2">
      <c r="A33" s="10">
        <f t="shared" si="4"/>
        <v>3.139999999999997</v>
      </c>
      <c r="B33" s="16" t="s">
        <v>36</v>
      </c>
      <c r="C33" s="21" t="s">
        <v>8</v>
      </c>
      <c r="D33" s="17">
        <v>5</v>
      </c>
      <c r="E33" s="14"/>
      <c r="F33" s="15">
        <f t="shared" si="5"/>
        <v>0</v>
      </c>
    </row>
    <row r="34" spans="1:6" ht="102" x14ac:dyDescent="0.2">
      <c r="A34" s="10">
        <f t="shared" si="4"/>
        <v>3.1499999999999968</v>
      </c>
      <c r="B34" s="16" t="s">
        <v>37</v>
      </c>
      <c r="C34" s="21" t="s">
        <v>8</v>
      </c>
      <c r="D34" s="17">
        <v>1</v>
      </c>
      <c r="E34" s="14"/>
      <c r="F34" s="15">
        <f t="shared" si="5"/>
        <v>0</v>
      </c>
    </row>
    <row r="35" spans="1:6" ht="15" x14ac:dyDescent="0.2">
      <c r="A35" s="10">
        <f t="shared" si="4"/>
        <v>3.1599999999999966</v>
      </c>
      <c r="B35" s="16" t="s">
        <v>38</v>
      </c>
      <c r="C35" s="21" t="s">
        <v>8</v>
      </c>
      <c r="D35" s="17">
        <v>1</v>
      </c>
      <c r="E35" s="14"/>
      <c r="F35" s="15">
        <f t="shared" si="5"/>
        <v>0</v>
      </c>
    </row>
    <row r="36" spans="1:6" ht="63.75" x14ac:dyDescent="0.2">
      <c r="A36" s="10">
        <f t="shared" si="4"/>
        <v>3.1699999999999964</v>
      </c>
      <c r="B36" s="16" t="s">
        <v>39</v>
      </c>
      <c r="C36" s="21" t="s">
        <v>8</v>
      </c>
      <c r="D36" s="17">
        <v>15</v>
      </c>
      <c r="E36" s="14"/>
      <c r="F36" s="15">
        <f t="shared" si="5"/>
        <v>0</v>
      </c>
    </row>
    <row r="37" spans="1:6" ht="25.5" x14ac:dyDescent="0.2">
      <c r="A37" s="10">
        <f t="shared" si="4"/>
        <v>3.1799999999999962</v>
      </c>
      <c r="B37" s="16" t="s">
        <v>40</v>
      </c>
      <c r="C37" s="21" t="s">
        <v>8</v>
      </c>
      <c r="D37" s="17">
        <v>6</v>
      </c>
      <c r="E37" s="14"/>
      <c r="F37" s="15">
        <f t="shared" si="5"/>
        <v>0</v>
      </c>
    </row>
    <row r="38" spans="1:6" ht="63.75" x14ac:dyDescent="0.2">
      <c r="A38" s="10">
        <f t="shared" si="4"/>
        <v>3.1899999999999959</v>
      </c>
      <c r="B38" s="16" t="s">
        <v>41</v>
      </c>
      <c r="C38" s="21" t="s">
        <v>8</v>
      </c>
      <c r="D38" s="17">
        <v>2</v>
      </c>
      <c r="E38" s="14"/>
      <c r="F38" s="15">
        <f t="shared" si="5"/>
        <v>0</v>
      </c>
    </row>
    <row r="39" spans="1:6" ht="25.5" x14ac:dyDescent="0.2">
      <c r="A39" s="10">
        <f t="shared" si="4"/>
        <v>3.1999999999999957</v>
      </c>
      <c r="B39" s="16" t="s">
        <v>42</v>
      </c>
      <c r="C39" s="21" t="s">
        <v>8</v>
      </c>
      <c r="D39" s="17">
        <v>1</v>
      </c>
      <c r="E39" s="14"/>
      <c r="F39" s="15">
        <f t="shared" si="5"/>
        <v>0</v>
      </c>
    </row>
    <row r="40" spans="1:6" ht="63.75" x14ac:dyDescent="0.2">
      <c r="A40" s="10">
        <f t="shared" si="4"/>
        <v>3.2099999999999955</v>
      </c>
      <c r="B40" s="16" t="s">
        <v>43</v>
      </c>
      <c r="C40" s="21" t="s">
        <v>8</v>
      </c>
      <c r="D40" s="17">
        <v>1</v>
      </c>
      <c r="E40" s="14"/>
      <c r="F40" s="15">
        <f t="shared" si="5"/>
        <v>0</v>
      </c>
    </row>
    <row r="41" spans="1:6" ht="89.25" x14ac:dyDescent="0.2">
      <c r="A41" s="10">
        <f t="shared" si="4"/>
        <v>3.2199999999999953</v>
      </c>
      <c r="B41" s="16" t="s">
        <v>44</v>
      </c>
      <c r="C41" s="21" t="s">
        <v>45</v>
      </c>
      <c r="D41" s="17">
        <v>1</v>
      </c>
      <c r="E41" s="14"/>
      <c r="F41" s="15">
        <f t="shared" si="5"/>
        <v>0</v>
      </c>
    </row>
    <row r="42" spans="1:6" ht="15" x14ac:dyDescent="0.2">
      <c r="A42" s="5">
        <v>4</v>
      </c>
      <c r="B42" s="6" t="s">
        <v>46</v>
      </c>
      <c r="C42" s="7"/>
      <c r="D42" s="8"/>
      <c r="E42" s="20"/>
      <c r="F42" s="18">
        <f>SUM(F43:F48)</f>
        <v>0</v>
      </c>
    </row>
    <row r="43" spans="1:6" ht="63.75" x14ac:dyDescent="0.2">
      <c r="A43" s="10">
        <f t="shared" ref="A43:A48" si="6">A42+0.01</f>
        <v>4.01</v>
      </c>
      <c r="B43" s="16" t="s">
        <v>47</v>
      </c>
      <c r="C43" s="12" t="s">
        <v>13</v>
      </c>
      <c r="D43" s="17">
        <v>12.5</v>
      </c>
      <c r="E43" s="14"/>
      <c r="F43" s="15">
        <f t="shared" ref="F43:F48" si="7">+ROUND(E43*D43,0)</f>
        <v>0</v>
      </c>
    </row>
    <row r="44" spans="1:6" ht="89.25" x14ac:dyDescent="0.2">
      <c r="A44" s="10">
        <f t="shared" si="6"/>
        <v>4.0199999999999996</v>
      </c>
      <c r="B44" s="16" t="s">
        <v>48</v>
      </c>
      <c r="C44" s="12" t="s">
        <v>13</v>
      </c>
      <c r="D44" s="17">
        <v>28</v>
      </c>
      <c r="E44" s="14"/>
      <c r="F44" s="15">
        <f t="shared" si="7"/>
        <v>0</v>
      </c>
    </row>
    <row r="45" spans="1:6" ht="140.25" x14ac:dyDescent="0.2">
      <c r="A45" s="10">
        <f t="shared" si="6"/>
        <v>4.0299999999999994</v>
      </c>
      <c r="B45" s="16" t="s">
        <v>49</v>
      </c>
      <c r="C45" s="12" t="s">
        <v>13</v>
      </c>
      <c r="D45" s="22">
        <f>18.4*2+6</f>
        <v>42.8</v>
      </c>
      <c r="E45" s="14"/>
      <c r="F45" s="15">
        <f t="shared" si="7"/>
        <v>0</v>
      </c>
    </row>
    <row r="46" spans="1:6" ht="114.75" x14ac:dyDescent="0.2">
      <c r="A46" s="10">
        <f t="shared" si="6"/>
        <v>4.0399999999999991</v>
      </c>
      <c r="B46" s="16" t="s">
        <v>50</v>
      </c>
      <c r="C46" s="12" t="s">
        <v>13</v>
      </c>
      <c r="D46" s="17">
        <v>20</v>
      </c>
      <c r="E46" s="14"/>
      <c r="F46" s="15">
        <f t="shared" si="7"/>
        <v>0</v>
      </c>
    </row>
    <row r="47" spans="1:6" ht="89.25" x14ac:dyDescent="0.2">
      <c r="A47" s="10">
        <f t="shared" si="6"/>
        <v>4.0499999999999989</v>
      </c>
      <c r="B47" s="16" t="s">
        <v>51</v>
      </c>
      <c r="C47" s="12" t="s">
        <v>13</v>
      </c>
      <c r="D47" s="22">
        <f>38.7*2</f>
        <v>77.400000000000006</v>
      </c>
      <c r="E47" s="14"/>
      <c r="F47" s="15">
        <f t="shared" si="7"/>
        <v>0</v>
      </c>
    </row>
    <row r="48" spans="1:6" ht="63.75" x14ac:dyDescent="0.2">
      <c r="A48" s="10">
        <f t="shared" si="6"/>
        <v>4.0599999999999987</v>
      </c>
      <c r="B48" s="23" t="s">
        <v>52</v>
      </c>
      <c r="C48" s="12" t="s">
        <v>13</v>
      </c>
      <c r="D48" s="17">
        <v>28</v>
      </c>
      <c r="E48" s="14"/>
      <c r="F48" s="15">
        <f t="shared" si="7"/>
        <v>0</v>
      </c>
    </row>
    <row r="49" spans="1:6" ht="15" x14ac:dyDescent="0.2">
      <c r="A49" s="5">
        <v>5</v>
      </c>
      <c r="B49" s="6" t="s">
        <v>53</v>
      </c>
      <c r="C49" s="7"/>
      <c r="D49" s="8"/>
      <c r="E49" s="20"/>
      <c r="F49" s="18">
        <f>SUM(F50:F55)</f>
        <v>0</v>
      </c>
    </row>
    <row r="50" spans="1:6" ht="15" x14ac:dyDescent="0.2">
      <c r="A50" s="10">
        <f t="shared" ref="A50:A55" si="8">A49+0.01</f>
        <v>5.01</v>
      </c>
      <c r="B50" s="16" t="s">
        <v>54</v>
      </c>
      <c r="C50" s="12" t="s">
        <v>55</v>
      </c>
      <c r="D50" s="17">
        <v>89</v>
      </c>
      <c r="E50" s="14"/>
      <c r="F50" s="15">
        <f t="shared" ref="F50:F55" si="9">+ROUND(E50*D50,0)</f>
        <v>0</v>
      </c>
    </row>
    <row r="51" spans="1:6" ht="15" x14ac:dyDescent="0.2">
      <c r="A51" s="10">
        <f t="shared" si="8"/>
        <v>5.0199999999999996</v>
      </c>
      <c r="B51" s="16" t="s">
        <v>56</v>
      </c>
      <c r="C51" s="12" t="s">
        <v>13</v>
      </c>
      <c r="D51" s="17">
        <v>89</v>
      </c>
      <c r="E51" s="14"/>
      <c r="F51" s="15">
        <f t="shared" si="9"/>
        <v>0</v>
      </c>
    </row>
    <row r="52" spans="1:6" ht="25.5" x14ac:dyDescent="0.2">
      <c r="A52" s="10">
        <f t="shared" si="8"/>
        <v>5.0299999999999994</v>
      </c>
      <c r="B52" s="11" t="s">
        <v>57</v>
      </c>
      <c r="C52" s="12" t="s">
        <v>13</v>
      </c>
      <c r="D52" s="17">
        <v>89</v>
      </c>
      <c r="E52" s="14"/>
      <c r="F52" s="15">
        <f t="shared" si="9"/>
        <v>0</v>
      </c>
    </row>
    <row r="53" spans="1:6" ht="76.5" x14ac:dyDescent="0.2">
      <c r="A53" s="10">
        <f t="shared" si="8"/>
        <v>5.0399999999999991</v>
      </c>
      <c r="B53" s="11" t="s">
        <v>58</v>
      </c>
      <c r="C53" s="12" t="s">
        <v>13</v>
      </c>
      <c r="D53" s="17">
        <v>15</v>
      </c>
      <c r="E53" s="14"/>
      <c r="F53" s="15">
        <f t="shared" si="9"/>
        <v>0</v>
      </c>
    </row>
    <row r="54" spans="1:6" ht="51" x14ac:dyDescent="0.2">
      <c r="A54" s="10">
        <f t="shared" si="8"/>
        <v>5.0499999999999989</v>
      </c>
      <c r="B54" s="11" t="s">
        <v>59</v>
      </c>
      <c r="C54" s="12" t="s">
        <v>13</v>
      </c>
      <c r="D54" s="17">
        <v>89</v>
      </c>
      <c r="E54" s="14"/>
      <c r="F54" s="15">
        <f t="shared" si="9"/>
        <v>0</v>
      </c>
    </row>
    <row r="55" spans="1:6" ht="25.5" x14ac:dyDescent="0.2">
      <c r="A55" s="10">
        <f t="shared" si="8"/>
        <v>5.0599999999999987</v>
      </c>
      <c r="B55" s="11" t="s">
        <v>60</v>
      </c>
      <c r="C55" s="12" t="s">
        <v>61</v>
      </c>
      <c r="D55" s="17">
        <v>55</v>
      </c>
      <c r="E55" s="14"/>
      <c r="F55" s="15">
        <f t="shared" si="9"/>
        <v>0</v>
      </c>
    </row>
    <row r="56" spans="1:6" ht="15" x14ac:dyDescent="0.2">
      <c r="A56" s="5">
        <v>6</v>
      </c>
      <c r="B56" s="6" t="s">
        <v>62</v>
      </c>
      <c r="C56" s="7"/>
      <c r="D56" s="8"/>
      <c r="E56" s="20"/>
      <c r="F56" s="18">
        <f>SUM(F57:F59)</f>
        <v>0</v>
      </c>
    </row>
    <row r="57" spans="1:6" ht="38.25" x14ac:dyDescent="0.2">
      <c r="A57" s="10">
        <f t="shared" ref="A57:A59" si="10">A56+0.01</f>
        <v>6.01</v>
      </c>
      <c r="B57" s="16" t="s">
        <v>63</v>
      </c>
      <c r="C57" s="12" t="s">
        <v>13</v>
      </c>
      <c r="D57" s="22">
        <f>0.7*1.25*12+0.5</f>
        <v>11</v>
      </c>
      <c r="E57" s="14"/>
      <c r="F57" s="15">
        <f t="shared" ref="F57:F59" si="11">+ROUND(E57*D57,0)</f>
        <v>0</v>
      </c>
    </row>
    <row r="58" spans="1:6" ht="102" x14ac:dyDescent="0.2">
      <c r="A58" s="10">
        <f t="shared" si="10"/>
        <v>6.02</v>
      </c>
      <c r="B58" s="16" t="s">
        <v>64</v>
      </c>
      <c r="C58" s="12" t="s">
        <v>65</v>
      </c>
      <c r="D58" s="17">
        <v>1</v>
      </c>
      <c r="E58" s="14"/>
      <c r="F58" s="15">
        <f t="shared" si="11"/>
        <v>0</v>
      </c>
    </row>
    <row r="59" spans="1:6" ht="15" x14ac:dyDescent="0.2">
      <c r="A59" s="10">
        <f t="shared" si="10"/>
        <v>6.0299999999999994</v>
      </c>
      <c r="B59" s="16" t="s">
        <v>66</v>
      </c>
      <c r="C59" s="21" t="s">
        <v>8</v>
      </c>
      <c r="D59" s="17">
        <v>12</v>
      </c>
      <c r="E59" s="14"/>
      <c r="F59" s="15">
        <f t="shared" si="11"/>
        <v>0</v>
      </c>
    </row>
    <row r="60" spans="1:6" ht="15" x14ac:dyDescent="0.2">
      <c r="A60" s="5">
        <v>7</v>
      </c>
      <c r="B60" s="6" t="s">
        <v>67</v>
      </c>
      <c r="C60" s="7"/>
      <c r="D60" s="8"/>
      <c r="E60" s="7"/>
      <c r="F60" s="18">
        <f>SUM(F61)</f>
        <v>0</v>
      </c>
    </row>
    <row r="61" spans="1:6" ht="140.25" x14ac:dyDescent="0.2">
      <c r="A61" s="10">
        <f>A60+0.01</f>
        <v>7.01</v>
      </c>
      <c r="B61" s="16" t="s">
        <v>68</v>
      </c>
      <c r="C61" s="21" t="s">
        <v>8</v>
      </c>
      <c r="D61" s="17">
        <v>1</v>
      </c>
      <c r="E61" s="14"/>
      <c r="F61" s="15">
        <f>+ROUND(E61*D61,0)</f>
        <v>0</v>
      </c>
    </row>
    <row r="62" spans="1:6" ht="15" x14ac:dyDescent="0.2">
      <c r="A62" s="5">
        <v>8</v>
      </c>
      <c r="B62" s="6" t="s">
        <v>69</v>
      </c>
      <c r="C62" s="7"/>
      <c r="D62" s="8"/>
      <c r="E62" s="20"/>
      <c r="F62" s="18">
        <f>SUM(F63:F64)</f>
        <v>0</v>
      </c>
    </row>
    <row r="63" spans="1:6" ht="15" x14ac:dyDescent="0.2">
      <c r="A63" s="10">
        <f t="shared" ref="A63:A64" si="12">A62+0.01</f>
        <v>8.01</v>
      </c>
      <c r="B63" s="16" t="s">
        <v>70</v>
      </c>
      <c r="C63" s="24" t="s">
        <v>71</v>
      </c>
      <c r="D63" s="17">
        <v>1</v>
      </c>
      <c r="E63" s="14"/>
      <c r="F63" s="15">
        <f t="shared" ref="F63:F64" si="13">+ROUND(E63*D63,0)</f>
        <v>0</v>
      </c>
    </row>
    <row r="64" spans="1:6" ht="25.5" x14ac:dyDescent="0.2">
      <c r="A64" s="10">
        <f t="shared" si="12"/>
        <v>8.02</v>
      </c>
      <c r="B64" s="16" t="s">
        <v>72</v>
      </c>
      <c r="C64" s="24" t="s">
        <v>73</v>
      </c>
      <c r="D64" s="17">
        <v>13</v>
      </c>
      <c r="E64" s="14"/>
      <c r="F64" s="15">
        <f t="shared" si="13"/>
        <v>0</v>
      </c>
    </row>
    <row r="65" spans="1:6" ht="15" x14ac:dyDescent="0.2">
      <c r="A65" s="4"/>
      <c r="B65" s="25"/>
      <c r="C65" s="25"/>
      <c r="D65" s="4"/>
      <c r="E65" s="26"/>
      <c r="F65" s="26"/>
    </row>
    <row r="66" spans="1:6" x14ac:dyDescent="0.2">
      <c r="A66" s="36" t="s">
        <v>74</v>
      </c>
      <c r="B66" s="37"/>
      <c r="C66" s="37"/>
      <c r="D66" s="37"/>
      <c r="E66" s="38"/>
      <c r="F66" s="27">
        <f>+F62+F60+F49+F42+F19+F13+F56+F7</f>
        <v>0</v>
      </c>
    </row>
    <row r="67" spans="1:6" x14ac:dyDescent="0.2">
      <c r="A67" s="36" t="s">
        <v>75</v>
      </c>
      <c r="B67" s="37"/>
      <c r="C67" s="37"/>
      <c r="D67" s="37"/>
      <c r="E67" s="38"/>
      <c r="F67" s="27">
        <f>SUM(F68:F71)</f>
        <v>0</v>
      </c>
    </row>
    <row r="68" spans="1:6" ht="15" x14ac:dyDescent="0.2">
      <c r="A68" s="41" t="s">
        <v>76</v>
      </c>
      <c r="B68" s="37"/>
      <c r="C68" s="37"/>
      <c r="D68" s="38"/>
      <c r="E68" s="28"/>
      <c r="F68" s="29">
        <f t="shared" ref="F68:F70" si="14">+ROUND(E68*F$66,0)</f>
        <v>0</v>
      </c>
    </row>
    <row r="69" spans="1:6" ht="15" x14ac:dyDescent="0.2">
      <c r="A69" s="41" t="s">
        <v>77</v>
      </c>
      <c r="B69" s="37"/>
      <c r="C69" s="37"/>
      <c r="D69" s="38"/>
      <c r="E69" s="28"/>
      <c r="F69" s="29">
        <f t="shared" si="14"/>
        <v>0</v>
      </c>
    </row>
    <row r="70" spans="1:6" ht="15" x14ac:dyDescent="0.2">
      <c r="A70" s="41" t="s">
        <v>78</v>
      </c>
      <c r="B70" s="37"/>
      <c r="C70" s="37"/>
      <c r="D70" s="38"/>
      <c r="E70" s="28"/>
      <c r="F70" s="29">
        <f t="shared" si="14"/>
        <v>0</v>
      </c>
    </row>
    <row r="71" spans="1:6" x14ac:dyDescent="0.2">
      <c r="A71" s="41" t="s">
        <v>79</v>
      </c>
      <c r="B71" s="37"/>
      <c r="C71" s="37"/>
      <c r="D71" s="38"/>
      <c r="E71" s="30">
        <v>0.19</v>
      </c>
      <c r="F71" s="29">
        <f>+ROUND(E71*F$70,0)</f>
        <v>0</v>
      </c>
    </row>
    <row r="72" spans="1:6" x14ac:dyDescent="0.2">
      <c r="A72" s="36" t="s">
        <v>80</v>
      </c>
      <c r="B72" s="37"/>
      <c r="C72" s="37"/>
      <c r="D72" s="37"/>
      <c r="E72" s="38"/>
      <c r="F72" s="27">
        <f>+F66+F67</f>
        <v>0</v>
      </c>
    </row>
    <row r="73" spans="1:6" ht="15" x14ac:dyDescent="0.25">
      <c r="A73" s="31"/>
      <c r="B73" s="32"/>
      <c r="C73" s="32"/>
      <c r="D73" s="31"/>
      <c r="E73" s="33"/>
      <c r="F73" s="33"/>
    </row>
  </sheetData>
  <mergeCells count="15">
    <mergeCell ref="F5:F6"/>
    <mergeCell ref="B2:F2"/>
    <mergeCell ref="A5:A6"/>
    <mergeCell ref="B5:B6"/>
    <mergeCell ref="C5:C6"/>
    <mergeCell ref="D5:D6"/>
    <mergeCell ref="B4:F4"/>
    <mergeCell ref="A66:E66"/>
    <mergeCell ref="E5:E6"/>
    <mergeCell ref="A72:E72"/>
    <mergeCell ref="A67:E67"/>
    <mergeCell ref="A68:D68"/>
    <mergeCell ref="A69:D69"/>
    <mergeCell ref="A70:D70"/>
    <mergeCell ref="A71:D71"/>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2020-12-17T14:25:30Z</dcterms:created>
  <dcterms:modified xsi:type="dcterms:W3CDTF">2020-12-17T14:29:09Z</dcterms:modified>
</cp:coreProperties>
</file>